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385" activeTab="0"/>
  </bookViews>
  <sheets>
    <sheet name="Свод" sheetId="1" r:id="rId1"/>
    <sheet name="Услуга 1" sheetId="2" r:id="rId2"/>
    <sheet name="Услуга 2" sheetId="3" r:id="rId3"/>
    <sheet name="Услуга 3" sheetId="4" r:id="rId4"/>
    <sheet name="Услуга 4" sheetId="5" r:id="rId5"/>
    <sheet name="Услуга 5" sheetId="6" r:id="rId6"/>
    <sheet name="Услуга 6" sheetId="7" r:id="rId7"/>
    <sheet name="Услуга 7" sheetId="8" r:id="rId8"/>
    <sheet name="Услуга 8" sheetId="9" r:id="rId9"/>
    <sheet name="Услуга 9" sheetId="10" r:id="rId10"/>
    <sheet name="Услуга 10" sheetId="11" r:id="rId11"/>
    <sheet name="Услуга 11" sheetId="12" r:id="rId12"/>
    <sheet name="Услуга 12" sheetId="13" r:id="rId13"/>
    <sheet name="Услуга 13" sheetId="14" r:id="rId14"/>
    <sheet name="Услуга 14" sheetId="15" r:id="rId15"/>
    <sheet name="Услуга 15" sheetId="16" r:id="rId16"/>
    <sheet name="Лист15" sheetId="17" r:id="rId17"/>
  </sheets>
  <definedNames>
    <definedName name="_xlnm.Print_Area" localSheetId="0">'Свод'!$A$1:$N$27</definedName>
    <definedName name="_xlnm.Print_Area" localSheetId="1">'Услуга 1'!$A$1:$H$17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<sst xmlns="http://schemas.openxmlformats.org/spreadsheetml/2006/main" count="549" uniqueCount="48">
  <si>
    <t>Наименование государственной услуги</t>
  </si>
  <si>
    <t>фактический объем государственной услуги в натуральном выражении, единиц</t>
  </si>
  <si>
    <t>планируемый объем государственной услуги в натуральном выражении, единиц</t>
  </si>
  <si>
    <t>нормативные затраты на предоставление государственной услуги, рублей на единицу государственной услуги</t>
  </si>
  <si>
    <t>кассовые расходы областного бюджета на предоставление государственной услуги, рублей</t>
  </si>
  <si>
    <t>объем средств, полученных в результате взимания платы за оказание государственной услуги, рублей</t>
  </si>
  <si>
    <t xml:space="preserve">расходы областного бюджета на предоставление государственной услуги, рублей </t>
  </si>
  <si>
    <t>7 = 5 х 6</t>
  </si>
  <si>
    <t>11 = 9 х 10</t>
  </si>
  <si>
    <t>15 = 13 х 14</t>
  </si>
  <si>
    <t>19 = 17 х 18</t>
  </si>
  <si>
    <t>Наименование показателя, характеризующего объём государственной услуги</t>
  </si>
  <si>
    <t>расходы областного бюджета на предоставление государственной услуги, рублей</t>
  </si>
  <si>
    <t>Наименование государственной услуги:</t>
  </si>
  <si>
    <t>прогнозируемый объем средств от взимания платы за оказание государственной услуги, рублей</t>
  </si>
  <si>
    <t>3 = 1 х 2</t>
  </si>
  <si>
    <t>Итого</t>
  </si>
  <si>
    <t>2016 год</t>
  </si>
  <si>
    <t>2017 год</t>
  </si>
  <si>
    <t>2018 год</t>
  </si>
  <si>
    <t>Информация о потребности в предоставляемой государственной услуге по управлению ветеринарии Брянской области</t>
  </si>
  <si>
    <t>Начальник управления</t>
  </si>
  <si>
    <t>2019 год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</si>
  <si>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 (000000000001520036312611000100100003000100101 (диагностические мероприятия: оформление документации)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</si>
  <si>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 (000000000001520036312611000100200001000100101 (диагностические мероприятия: проведение мероприятий)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</si>
  <si>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 (000000000001520036312611000100200002009100101 (диагностические мероприятия: отбор проб)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</si>
  <si>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 (000000000001520036312611000200100003009100102 (лабораторные исследования: оформление документации)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</si>
  <si>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 (000000000001520036312611000200100004008100101 (лабораторные исследования: проведение исследований)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</si>
  <si>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 (000000000001520036312611000300200006003100101 (профилактические вакцинации: вакцинация)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</si>
  <si>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 (000000000001520036312611000700200003002100101 (обследования объектов: оформление документации)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</si>
  <si>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 (000000000001520036312611000700200007008100101 (обследования объектов: проведение мероприятий)</t>
  </si>
  <si>
    <t>Проведение мероприятий по защите населения от болезней общих для человека и животных и пищевых отравлений (000000000001520036312613000100100002009100101 (ветсанэкспертиза на трихинеллез: отбор проб)</t>
  </si>
  <si>
    <t>Проведение мероприятий по защите населения от болезней общих для человека и животных и пищевых отравлений (000000000001520036312613000100100003008100101 (ветсанэкспертиза на трихинеллез: оформление документации)</t>
  </si>
  <si>
    <t>Проведение мероприятий по защите населения от болезней общих для человека и животных и пищевых отравлений (000000000001520036312613000100100004007100101 (ветсанэкспертиза на трихинеллез: лабораторные исследования)</t>
  </si>
  <si>
    <t>Проведение мероприятий по защите населения от болезней общих для человека и животных и пищевых отравлений (000000000001520036312613000200100003007100101 (лабораторные исследования в рамках госветнадзора: оформление документации)</t>
  </si>
  <si>
    <t>Проведение мероприятий по защите населения от болезней общих для человека и животных и пищевых отравлений (000000000001520036312613000200100002008100101 (лабораторные исследования в рамках госветнадзора: отбор проб)</t>
  </si>
  <si>
    <t>Проведение мероприятий по защите населения от болезней общих для человека и животных и пищевых отравлений (000000000001520036312613000200100004006100101 (лабораторные исследования в рамках госветнадзора: лаборараторные исследования)</t>
  </si>
  <si>
    <t xml:space="preserve"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 </t>
  </si>
  <si>
    <t>штук</t>
  </si>
  <si>
    <t>единиц</t>
  </si>
  <si>
    <t>Оформление и выдача ветеринарных сопроводительных документов</t>
  </si>
  <si>
    <t>Проведение мероприятий по защите населения от болезней общих для человека и животных и пищевых отравлений</t>
  </si>
  <si>
    <t>Н.В. Шлык</t>
  </si>
  <si>
    <t>Начальник отдела ФОБУиО</t>
  </si>
  <si>
    <t>Оформление и выдача ветеринарных сопроводительных документов (000000000001520036312612000200100003008100101  (оформление документации)</t>
  </si>
  <si>
    <t>2020 год</t>
  </si>
  <si>
    <t>Сводная информация об оценке потребности в государственных услугах,
предоставляемых государственными учреждениями Брянской области, подведомственными управлению ветеринарии Брянской области на 2018-2020 годы</t>
  </si>
  <si>
    <t>Ю.В. Гапчина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</si>
</sst>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4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115" zoomScaleSheetLayoutView="115" workbookViewId="0" topLeftCell="A1">
      <selection activeCell="I26" sqref="I26"/>
    </sheetView>
  </sheetViews>
  <sheetFormatPr defaultColWidth="9.140625" defaultRowHeight="15"/>
  <cols>
    <col min="1" max="1" width="35.00390625" style="7" customWidth="1"/>
    <col min="2" max="2" width="16.421875" style="7" customWidth="1"/>
    <col min="3" max="14" width="14.28125" style="7" customWidth="1"/>
    <col min="15" max="16384" width="9.140625" style="7" customWidth="1"/>
  </cols>
  <sheetData>
    <row r="1" spans="9:14" ht="21.75" customHeight="1">
      <c r="I1" s="8"/>
      <c r="J1" s="6"/>
      <c r="K1" s="6"/>
      <c r="L1" s="6"/>
      <c r="M1" s="3"/>
      <c r="N1" s="3"/>
    </row>
    <row r="2" spans="1:14" ht="39" customHeight="1">
      <c r="A2" s="40" t="s">
        <v>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7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30" customHeight="1">
      <c r="A4" s="39" t="s">
        <v>0</v>
      </c>
      <c r="B4" s="42" t="s">
        <v>11</v>
      </c>
      <c r="C4" s="36" t="s">
        <v>18</v>
      </c>
      <c r="D4" s="37"/>
      <c r="E4" s="38"/>
      <c r="F4" s="36" t="s">
        <v>19</v>
      </c>
      <c r="G4" s="37"/>
      <c r="H4" s="38"/>
      <c r="I4" s="36" t="s">
        <v>22</v>
      </c>
      <c r="J4" s="37"/>
      <c r="K4" s="38"/>
      <c r="L4" s="39" t="s">
        <v>45</v>
      </c>
      <c r="M4" s="39"/>
      <c r="N4" s="39"/>
    </row>
    <row r="5" spans="1:14" ht="95.25" customHeight="1">
      <c r="A5" s="39"/>
      <c r="B5" s="43"/>
      <c r="C5" s="10" t="s">
        <v>2</v>
      </c>
      <c r="D5" s="10" t="s">
        <v>12</v>
      </c>
      <c r="E5" s="10" t="s">
        <v>14</v>
      </c>
      <c r="F5" s="10" t="s">
        <v>2</v>
      </c>
      <c r="G5" s="10" t="s">
        <v>12</v>
      </c>
      <c r="H5" s="10" t="s">
        <v>14</v>
      </c>
      <c r="I5" s="10" t="s">
        <v>2</v>
      </c>
      <c r="J5" s="10" t="s">
        <v>12</v>
      </c>
      <c r="K5" s="10" t="s">
        <v>14</v>
      </c>
      <c r="L5" s="10" t="s">
        <v>2</v>
      </c>
      <c r="M5" s="10" t="s">
        <v>12</v>
      </c>
      <c r="N5" s="10" t="s">
        <v>14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ht="76.5">
      <c r="A7" s="16" t="s">
        <v>37</v>
      </c>
      <c r="B7" s="2" t="s">
        <v>38</v>
      </c>
      <c r="C7" s="13">
        <v>3357</v>
      </c>
      <c r="D7" s="14">
        <v>72846.9</v>
      </c>
      <c r="E7" s="14"/>
      <c r="F7" s="13">
        <v>5926</v>
      </c>
      <c r="G7" s="14">
        <v>128594.2</v>
      </c>
      <c r="H7" s="14"/>
      <c r="I7" s="13">
        <v>5848</v>
      </c>
      <c r="J7" s="14">
        <v>126901.6</v>
      </c>
      <c r="K7" s="14"/>
      <c r="L7" s="13">
        <v>5971</v>
      </c>
      <c r="M7" s="14">
        <v>129570.7</v>
      </c>
      <c r="N7" s="17"/>
    </row>
    <row r="8" spans="1:14" ht="76.5">
      <c r="A8" s="16" t="s">
        <v>37</v>
      </c>
      <c r="B8" s="2" t="s">
        <v>39</v>
      </c>
      <c r="C8" s="13">
        <v>178686</v>
      </c>
      <c r="D8" s="14">
        <v>29097228.24</v>
      </c>
      <c r="E8" s="14"/>
      <c r="F8" s="13">
        <v>261826</v>
      </c>
      <c r="G8" s="14">
        <v>42635745.84</v>
      </c>
      <c r="H8" s="14"/>
      <c r="I8" s="13">
        <v>264643</v>
      </c>
      <c r="J8" s="14">
        <f>I8*162.84</f>
        <v>43094466.12</v>
      </c>
      <c r="K8" s="14"/>
      <c r="L8" s="13">
        <v>265665</v>
      </c>
      <c r="M8" s="14">
        <f>L8*162.84</f>
        <v>43260888.6</v>
      </c>
      <c r="N8" s="17"/>
    </row>
    <row r="9" spans="1:14" ht="76.5">
      <c r="A9" s="16" t="s">
        <v>37</v>
      </c>
      <c r="B9" s="2" t="s">
        <v>38</v>
      </c>
      <c r="C9" s="13">
        <v>137841</v>
      </c>
      <c r="D9" s="14">
        <v>6892050</v>
      </c>
      <c r="E9" s="14"/>
      <c r="F9" s="13">
        <v>244497</v>
      </c>
      <c r="G9" s="14">
        <f>F9*50</f>
        <v>12224850</v>
      </c>
      <c r="H9" s="14"/>
      <c r="I9" s="13">
        <v>248823</v>
      </c>
      <c r="J9" s="14">
        <f>I9*50</f>
        <v>12441150</v>
      </c>
      <c r="K9" s="14"/>
      <c r="L9" s="13">
        <v>252440</v>
      </c>
      <c r="M9" s="14">
        <f>L9*50</f>
        <v>12622000</v>
      </c>
      <c r="N9" s="17"/>
    </row>
    <row r="10" spans="1:14" ht="76.5">
      <c r="A10" s="16" t="s">
        <v>37</v>
      </c>
      <c r="B10" s="2" t="s">
        <v>38</v>
      </c>
      <c r="C10" s="13">
        <v>6591</v>
      </c>
      <c r="D10" s="14">
        <f>C10*21.7</f>
        <v>143024.69999999998</v>
      </c>
      <c r="E10" s="14"/>
      <c r="F10" s="13">
        <v>3707</v>
      </c>
      <c r="G10" s="14">
        <f>F10*21.7</f>
        <v>80441.9</v>
      </c>
      <c r="H10" s="14"/>
      <c r="I10" s="13">
        <v>3737</v>
      </c>
      <c r="J10" s="14">
        <f>I10*21.7</f>
        <v>81092.9</v>
      </c>
      <c r="K10" s="14"/>
      <c r="L10" s="13">
        <v>3747</v>
      </c>
      <c r="M10" s="14">
        <f>L10*21.7</f>
        <v>81309.9</v>
      </c>
      <c r="N10" s="17"/>
    </row>
    <row r="11" spans="1:14" ht="76.5">
      <c r="A11" s="16" t="s">
        <v>37</v>
      </c>
      <c r="B11" s="2" t="s">
        <v>39</v>
      </c>
      <c r="C11" s="13">
        <v>152038</v>
      </c>
      <c r="D11" s="14">
        <f>C11*208.85</f>
        <v>31753136.3</v>
      </c>
      <c r="E11" s="14"/>
      <c r="F11" s="13">
        <v>238105</v>
      </c>
      <c r="G11" s="14">
        <f>F11*208.85</f>
        <v>49728229.25</v>
      </c>
      <c r="H11" s="14"/>
      <c r="I11" s="13">
        <v>231389</v>
      </c>
      <c r="J11" s="14">
        <f>I11*208.85</f>
        <v>48325592.65</v>
      </c>
      <c r="K11" s="14"/>
      <c r="L11" s="13">
        <v>238213</v>
      </c>
      <c r="M11" s="14">
        <f>L11*208.85</f>
        <v>49750785.05</v>
      </c>
      <c r="N11" s="17"/>
    </row>
    <row r="12" spans="1:14" ht="76.5">
      <c r="A12" s="16" t="s">
        <v>37</v>
      </c>
      <c r="B12" s="2" t="s">
        <v>39</v>
      </c>
      <c r="C12" s="13">
        <v>362199</v>
      </c>
      <c r="D12" s="14">
        <f>C12*171.6</f>
        <v>62153348.4</v>
      </c>
      <c r="E12" s="14"/>
      <c r="F12" s="13">
        <v>757929</v>
      </c>
      <c r="G12" s="14">
        <f>F12*171.6</f>
        <v>130060616.39999999</v>
      </c>
      <c r="H12" s="14"/>
      <c r="I12" s="13">
        <v>766632</v>
      </c>
      <c r="J12" s="14">
        <f>I12*171.6</f>
        <v>131554051.2</v>
      </c>
      <c r="K12" s="14"/>
      <c r="L12" s="13">
        <v>771129</v>
      </c>
      <c r="M12" s="14">
        <f>L12*171.6</f>
        <v>132325736.39999999</v>
      </c>
      <c r="N12" s="17"/>
    </row>
    <row r="13" spans="1:14" ht="76.5">
      <c r="A13" s="16" t="s">
        <v>37</v>
      </c>
      <c r="B13" s="2" t="s">
        <v>38</v>
      </c>
      <c r="C13" s="13">
        <v>360</v>
      </c>
      <c r="D13" s="14">
        <v>7812</v>
      </c>
      <c r="E13" s="14"/>
      <c r="F13" s="13">
        <v>120</v>
      </c>
      <c r="G13" s="14">
        <v>2604</v>
      </c>
      <c r="H13" s="14"/>
      <c r="I13" s="13">
        <v>120</v>
      </c>
      <c r="J13" s="14">
        <v>2604</v>
      </c>
      <c r="K13" s="14"/>
      <c r="L13" s="13">
        <v>120</v>
      </c>
      <c r="M13" s="14">
        <v>2604</v>
      </c>
      <c r="N13" s="17"/>
    </row>
    <row r="14" spans="1:14" ht="76.5">
      <c r="A14" s="16" t="s">
        <v>37</v>
      </c>
      <c r="B14" s="2" t="s">
        <v>39</v>
      </c>
      <c r="C14" s="13">
        <v>360</v>
      </c>
      <c r="D14" s="14">
        <v>236671.2</v>
      </c>
      <c r="E14" s="14"/>
      <c r="F14" s="13">
        <v>120</v>
      </c>
      <c r="G14" s="14">
        <v>78890.4</v>
      </c>
      <c r="H14" s="14"/>
      <c r="I14" s="13">
        <v>120</v>
      </c>
      <c r="J14" s="14">
        <v>78890.4</v>
      </c>
      <c r="K14" s="14"/>
      <c r="L14" s="13">
        <v>120</v>
      </c>
      <c r="M14" s="14">
        <v>78890.4</v>
      </c>
      <c r="N14" s="17"/>
    </row>
    <row r="15" spans="1:14" ht="25.5">
      <c r="A15" s="16" t="s">
        <v>40</v>
      </c>
      <c r="B15" s="2" t="s">
        <v>38</v>
      </c>
      <c r="C15" s="13">
        <v>555308</v>
      </c>
      <c r="D15" s="14">
        <f>C15*21.7</f>
        <v>12050183.6</v>
      </c>
      <c r="E15" s="14"/>
      <c r="F15" s="13">
        <v>654113</v>
      </c>
      <c r="G15" s="14">
        <f>F15*21.7</f>
        <v>14194252.1</v>
      </c>
      <c r="H15" s="14"/>
      <c r="I15" s="13">
        <v>654058</v>
      </c>
      <c r="J15" s="14">
        <f>I15*21.7</f>
        <v>14193058.6</v>
      </c>
      <c r="K15" s="14"/>
      <c r="L15" s="13">
        <v>655550</v>
      </c>
      <c r="M15" s="14">
        <f>L15*21.7</f>
        <v>14225435</v>
      </c>
      <c r="N15" s="17"/>
    </row>
    <row r="16" spans="1:14" ht="42.75" customHeight="1">
      <c r="A16" s="16" t="s">
        <v>41</v>
      </c>
      <c r="B16" s="2" t="s">
        <v>38</v>
      </c>
      <c r="C16" s="13">
        <v>73587</v>
      </c>
      <c r="D16" s="14">
        <f>C16*10</f>
        <v>735870</v>
      </c>
      <c r="E16" s="14"/>
      <c r="F16" s="13">
        <v>196896</v>
      </c>
      <c r="G16" s="14">
        <f>F16*10</f>
        <v>1968960</v>
      </c>
      <c r="H16" s="14"/>
      <c r="I16" s="13">
        <v>198584</v>
      </c>
      <c r="J16" s="14">
        <f>I16*10</f>
        <v>1985840</v>
      </c>
      <c r="K16" s="14"/>
      <c r="L16" s="13">
        <v>200542</v>
      </c>
      <c r="M16" s="14">
        <f>L16*10</f>
        <v>2005420</v>
      </c>
      <c r="N16" s="17"/>
    </row>
    <row r="17" spans="1:14" ht="45" customHeight="1">
      <c r="A17" s="16" t="s">
        <v>41</v>
      </c>
      <c r="B17" s="2" t="s">
        <v>38</v>
      </c>
      <c r="C17" s="13">
        <v>59734</v>
      </c>
      <c r="D17" s="14">
        <f>C17*21.7</f>
        <v>1296227.8</v>
      </c>
      <c r="E17" s="14"/>
      <c r="F17" s="13">
        <v>183226</v>
      </c>
      <c r="G17" s="14">
        <f>F17*21.7</f>
        <v>3976004.1999999997</v>
      </c>
      <c r="H17" s="14"/>
      <c r="I17" s="13">
        <v>184906</v>
      </c>
      <c r="J17" s="14">
        <f>I17*21.7</f>
        <v>4012460.1999999997</v>
      </c>
      <c r="K17" s="14"/>
      <c r="L17" s="13">
        <v>186879</v>
      </c>
      <c r="M17" s="14">
        <f>L17*21.7</f>
        <v>4055274.3</v>
      </c>
      <c r="N17" s="17"/>
    </row>
    <row r="18" spans="1:14" ht="42.75" customHeight="1">
      <c r="A18" s="16" t="s">
        <v>41</v>
      </c>
      <c r="B18" s="2" t="s">
        <v>39</v>
      </c>
      <c r="C18" s="13">
        <v>60203</v>
      </c>
      <c r="D18" s="14">
        <f>C18*188.91</f>
        <v>11372948.73</v>
      </c>
      <c r="E18" s="14"/>
      <c r="F18" s="13">
        <v>184253</v>
      </c>
      <c r="G18" s="14">
        <f>F18*188.91</f>
        <v>34807234.23</v>
      </c>
      <c r="H18" s="14"/>
      <c r="I18" s="13">
        <v>185928</v>
      </c>
      <c r="J18" s="14">
        <f>I18*188.91</f>
        <v>35123658.48</v>
      </c>
      <c r="K18" s="14"/>
      <c r="L18" s="13">
        <v>187901</v>
      </c>
      <c r="M18" s="14">
        <f>L18*188.91</f>
        <v>35496377.91</v>
      </c>
      <c r="N18" s="17"/>
    </row>
    <row r="19" spans="1:14" ht="40.5" customHeight="1">
      <c r="A19" s="16" t="s">
        <v>41</v>
      </c>
      <c r="B19" s="2" t="s">
        <v>38</v>
      </c>
      <c r="C19" s="13">
        <v>206</v>
      </c>
      <c r="D19" s="14">
        <f>C19*100</f>
        <v>20600</v>
      </c>
      <c r="E19" s="14"/>
      <c r="F19" s="13">
        <v>143</v>
      </c>
      <c r="G19" s="14">
        <f>F19*100</f>
        <v>14300</v>
      </c>
      <c r="H19" s="14"/>
      <c r="I19" s="13">
        <v>150</v>
      </c>
      <c r="J19" s="14">
        <f>I19*100</f>
        <v>15000</v>
      </c>
      <c r="K19" s="14"/>
      <c r="L19" s="13">
        <v>155</v>
      </c>
      <c r="M19" s="14">
        <f>L19*100</f>
        <v>15500</v>
      </c>
      <c r="N19" s="17"/>
    </row>
    <row r="20" spans="1:14" ht="43.5" customHeight="1">
      <c r="A20" s="16" t="s">
        <v>41</v>
      </c>
      <c r="B20" s="2" t="s">
        <v>38</v>
      </c>
      <c r="C20" s="13">
        <v>105</v>
      </c>
      <c r="D20" s="14">
        <v>2278.5</v>
      </c>
      <c r="E20" s="14"/>
      <c r="F20" s="13">
        <v>91</v>
      </c>
      <c r="G20" s="14">
        <v>1974.7</v>
      </c>
      <c r="H20" s="14"/>
      <c r="I20" s="13">
        <v>96</v>
      </c>
      <c r="J20" s="14">
        <v>2083.2</v>
      </c>
      <c r="K20" s="14"/>
      <c r="L20" s="13">
        <v>101</v>
      </c>
      <c r="M20" s="14">
        <v>2191.7</v>
      </c>
      <c r="N20" s="17"/>
    </row>
    <row r="21" spans="1:14" ht="43.5" customHeight="1">
      <c r="A21" s="16" t="s">
        <v>41</v>
      </c>
      <c r="B21" s="2" t="s">
        <v>39</v>
      </c>
      <c r="C21" s="13">
        <v>206</v>
      </c>
      <c r="D21" s="14">
        <v>43023.1</v>
      </c>
      <c r="E21" s="14"/>
      <c r="F21" s="13">
        <v>259</v>
      </c>
      <c r="G21" s="14">
        <v>54092.15</v>
      </c>
      <c r="H21" s="14"/>
      <c r="I21" s="13">
        <v>266</v>
      </c>
      <c r="J21" s="14">
        <v>55554.1</v>
      </c>
      <c r="K21" s="14"/>
      <c r="L21" s="13">
        <v>271</v>
      </c>
      <c r="M21" s="14">
        <v>56598.35</v>
      </c>
      <c r="N21" s="17"/>
    </row>
    <row r="22" spans="1:14" ht="12.75">
      <c r="A22" s="25" t="s">
        <v>16</v>
      </c>
      <c r="B22" s="26"/>
      <c r="C22" s="26"/>
      <c r="D22" s="27">
        <f>SUM(D7:D21)</f>
        <v>155877249.47</v>
      </c>
      <c r="E22" s="27"/>
      <c r="F22" s="26"/>
      <c r="G22" s="27">
        <f>SUM(G7:G21)</f>
        <v>289956789.36999995</v>
      </c>
      <c r="H22" s="27"/>
      <c r="I22" s="26"/>
      <c r="J22" s="27">
        <f>SUM(J7:J21)</f>
        <v>291092403.45</v>
      </c>
      <c r="K22" s="27"/>
      <c r="L22" s="26"/>
      <c r="M22" s="27">
        <f>SUM(M7:M21)</f>
        <v>294108582.31</v>
      </c>
      <c r="N22" s="28"/>
    </row>
    <row r="23" spans="1:14" ht="12.75">
      <c r="A23" s="20"/>
      <c r="B23" s="11"/>
      <c r="C23" s="11"/>
      <c r="D23" s="11"/>
      <c r="E23" s="21"/>
      <c r="F23" s="11"/>
      <c r="G23" s="11"/>
      <c r="H23" s="21"/>
      <c r="I23" s="11"/>
      <c r="J23" s="11"/>
      <c r="K23" s="21"/>
      <c r="L23" s="11"/>
      <c r="M23" s="11"/>
      <c r="N23" s="22"/>
    </row>
    <row r="24" spans="1:14" ht="18.75">
      <c r="A24" s="29" t="s">
        <v>21</v>
      </c>
      <c r="B24" s="30"/>
      <c r="C24" s="30"/>
      <c r="D24" s="30"/>
      <c r="E24" s="31"/>
      <c r="F24" s="30"/>
      <c r="G24" s="32" t="s">
        <v>42</v>
      </c>
      <c r="H24" s="21"/>
      <c r="I24" s="11"/>
      <c r="J24" s="11"/>
      <c r="K24" s="21"/>
      <c r="L24" s="11"/>
      <c r="M24" s="11"/>
      <c r="N24" s="22"/>
    </row>
    <row r="25" spans="1:7" ht="18.75">
      <c r="A25" s="19"/>
      <c r="B25" s="19"/>
      <c r="C25" s="19"/>
      <c r="D25" s="19"/>
      <c r="E25" s="19"/>
      <c r="F25" s="19"/>
      <c r="G25" s="33"/>
    </row>
    <row r="26" spans="1:7" ht="24" customHeight="1">
      <c r="A26" s="34" t="s">
        <v>43</v>
      </c>
      <c r="B26" s="34"/>
      <c r="C26" s="34"/>
      <c r="D26" s="34"/>
      <c r="E26" s="34"/>
      <c r="F26" s="34"/>
      <c r="G26" s="35" t="s">
        <v>47</v>
      </c>
    </row>
    <row r="27" spans="1:9" ht="18.75">
      <c r="A27" s="19"/>
      <c r="B27" s="19"/>
      <c r="C27" s="19"/>
      <c r="D27" s="19"/>
      <c r="E27" s="19"/>
      <c r="F27" s="19"/>
      <c r="G27" s="19"/>
      <c r="H27" s="19"/>
      <c r="I27" s="19"/>
    </row>
  </sheetData>
  <sheetProtection/>
  <mergeCells count="8">
    <mergeCell ref="I4:K4"/>
    <mergeCell ref="L4:N4"/>
    <mergeCell ref="A2:N2"/>
    <mergeCell ref="A3:N3"/>
    <mergeCell ref="A4:A5"/>
    <mergeCell ref="B4:B5"/>
    <mergeCell ref="C4:E4"/>
    <mergeCell ref="F4:H4"/>
  </mergeCells>
  <printOptions/>
  <pageMargins left="0.3" right="0.15748031496062992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30" zoomScaleNormal="130" zoomScalePageLayoutView="0" workbookViewId="0" topLeftCell="A1">
      <selection activeCell="C17" sqref="C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28.5" customHeight="1">
      <c r="A2" s="23" t="s">
        <v>13</v>
      </c>
      <c r="B2" s="9"/>
      <c r="C2" s="46" t="s">
        <v>44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552141</v>
      </c>
      <c r="B7" s="18">
        <v>21.7</v>
      </c>
      <c r="C7" s="14">
        <f>A7*B7</f>
        <v>11981459.7</v>
      </c>
      <c r="D7" s="2"/>
      <c r="E7" s="13">
        <v>555308</v>
      </c>
      <c r="F7" s="18">
        <v>21.7</v>
      </c>
      <c r="G7" s="15">
        <f>E7*F7</f>
        <v>12050183.6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654113</v>
      </c>
      <c r="B12" s="18">
        <v>21.7</v>
      </c>
      <c r="C12" s="15">
        <f>A12*B12</f>
        <v>14194252.1</v>
      </c>
      <c r="D12" s="5"/>
      <c r="E12" s="13">
        <v>654058</v>
      </c>
      <c r="F12" s="18">
        <v>21.7</v>
      </c>
      <c r="G12" s="15">
        <f>E12*F12</f>
        <v>14193058.6</v>
      </c>
      <c r="H12" s="5"/>
    </row>
    <row r="14" spans="1:4" ht="17.2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655550</v>
      </c>
      <c r="B17" s="18">
        <v>21.7</v>
      </c>
      <c r="C17" s="15">
        <f>A17*B17</f>
        <v>14225435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30" zoomScaleNormal="130" zoomScalePageLayoutView="0" workbookViewId="0" topLeftCell="A6">
      <selection activeCell="B17" sqref="B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28.5" customHeight="1">
      <c r="A2" s="23" t="s">
        <v>13</v>
      </c>
      <c r="B2" s="9"/>
      <c r="C2" s="46" t="s">
        <v>31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60766</v>
      </c>
      <c r="B7" s="18">
        <v>10</v>
      </c>
      <c r="C7" s="14">
        <f>A7*B7</f>
        <v>607660</v>
      </c>
      <c r="D7" s="2"/>
      <c r="E7" s="13">
        <v>73587</v>
      </c>
      <c r="F7" s="18">
        <v>10</v>
      </c>
      <c r="G7" s="15">
        <f>E7*F7</f>
        <v>735870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196896</v>
      </c>
      <c r="B12" s="18">
        <v>10</v>
      </c>
      <c r="C12" s="15">
        <f>A12*B12</f>
        <v>1968960</v>
      </c>
      <c r="D12" s="5"/>
      <c r="E12" s="13">
        <v>198584</v>
      </c>
      <c r="F12" s="18">
        <v>10</v>
      </c>
      <c r="G12" s="15">
        <f>E12*F12</f>
        <v>1985840</v>
      </c>
      <c r="H12" s="5"/>
    </row>
    <row r="14" spans="1:4" ht="16.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200542</v>
      </c>
      <c r="B17" s="18">
        <v>10</v>
      </c>
      <c r="C17" s="15">
        <f>A17*B17</f>
        <v>2005420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30" zoomScaleNormal="130" zoomScalePageLayoutView="0" workbookViewId="0" topLeftCell="A6">
      <selection activeCell="C17" sqref="C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28.5" customHeight="1">
      <c r="A2" s="23" t="s">
        <v>13</v>
      </c>
      <c r="B2" s="9"/>
      <c r="C2" s="46" t="s">
        <v>32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55826</v>
      </c>
      <c r="B7" s="18">
        <v>21.7</v>
      </c>
      <c r="C7" s="14">
        <f>A7*B7</f>
        <v>1211424.2</v>
      </c>
      <c r="D7" s="2"/>
      <c r="E7" s="13">
        <v>59734</v>
      </c>
      <c r="F7" s="18">
        <v>21.7</v>
      </c>
      <c r="G7" s="15">
        <f>E7*F7</f>
        <v>1296227.8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183226</v>
      </c>
      <c r="B12" s="18">
        <v>21.7</v>
      </c>
      <c r="C12" s="15">
        <f>A12*B12</f>
        <v>3976004.1999999997</v>
      </c>
      <c r="D12" s="5"/>
      <c r="E12" s="13">
        <v>184906</v>
      </c>
      <c r="F12" s="18">
        <v>21.7</v>
      </c>
      <c r="G12" s="15">
        <f>E12*F12</f>
        <v>4012460.1999999997</v>
      </c>
      <c r="H12" s="5"/>
    </row>
    <row r="14" spans="1:4" ht="15.7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186879</v>
      </c>
      <c r="B17" s="18">
        <v>21.7</v>
      </c>
      <c r="C17" s="15">
        <f>A17*B17</f>
        <v>4055274.3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30" zoomScaleNormal="130" zoomScalePageLayoutView="0" workbookViewId="0" topLeftCell="A6">
      <selection activeCell="B17" sqref="B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28.5" customHeight="1">
      <c r="A2" s="23" t="s">
        <v>13</v>
      </c>
      <c r="B2" s="9"/>
      <c r="C2" s="46" t="s">
        <v>33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49699</v>
      </c>
      <c r="B7" s="2">
        <v>188.91</v>
      </c>
      <c r="C7" s="14">
        <f>A7*B7</f>
        <v>9388638.09</v>
      </c>
      <c r="D7" s="2"/>
      <c r="E7" s="13">
        <v>60203</v>
      </c>
      <c r="F7" s="18">
        <v>188.91</v>
      </c>
      <c r="G7" s="15">
        <f>E7*F7</f>
        <v>11372948.73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184253</v>
      </c>
      <c r="B12" s="18">
        <v>188.91</v>
      </c>
      <c r="C12" s="15">
        <f>A12*B12</f>
        <v>34807234.23</v>
      </c>
      <c r="D12" s="5"/>
      <c r="E12" s="13">
        <v>185928</v>
      </c>
      <c r="F12" s="18">
        <v>188.91</v>
      </c>
      <c r="G12" s="15">
        <f>E12*F12</f>
        <v>35123658.48</v>
      </c>
      <c r="H12" s="5"/>
    </row>
    <row r="14" spans="1:4" ht="17.2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187901</v>
      </c>
      <c r="B17" s="18">
        <v>188.91</v>
      </c>
      <c r="C17" s="15">
        <f>A17*B17</f>
        <v>35496377.91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30" zoomScaleNormal="130" zoomScalePageLayoutView="0" workbookViewId="0" topLeftCell="A10">
      <selection activeCell="C17" sqref="C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28.5" customHeight="1">
      <c r="A2" s="23" t="s">
        <v>13</v>
      </c>
      <c r="B2" s="9"/>
      <c r="C2" s="46" t="s">
        <v>35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11595</v>
      </c>
      <c r="B7" s="18">
        <v>100</v>
      </c>
      <c r="C7" s="14">
        <f>A7*B7</f>
        <v>1159500</v>
      </c>
      <c r="D7" s="2"/>
      <c r="E7" s="13">
        <v>206</v>
      </c>
      <c r="F7" s="18">
        <v>100</v>
      </c>
      <c r="G7" s="15">
        <f>E7*F7</f>
        <v>20600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143</v>
      </c>
      <c r="B12" s="18">
        <v>100</v>
      </c>
      <c r="C12" s="15">
        <f>A12*B12</f>
        <v>14300</v>
      </c>
      <c r="D12" s="5"/>
      <c r="E12" s="13">
        <v>150</v>
      </c>
      <c r="F12" s="18">
        <v>100</v>
      </c>
      <c r="G12" s="15">
        <f>E12*F12</f>
        <v>15000</v>
      </c>
      <c r="H12" s="5"/>
    </row>
    <row r="14" spans="1:4" ht="14.2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155</v>
      </c>
      <c r="B17" s="18">
        <v>100</v>
      </c>
      <c r="C17" s="15">
        <f>A17*B17</f>
        <v>15500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30" zoomScaleNormal="130" zoomScalePageLayoutView="0" workbookViewId="0" topLeftCell="A6">
      <selection activeCell="B17" sqref="B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38.25" customHeight="1">
      <c r="A2" s="23" t="s">
        <v>13</v>
      </c>
      <c r="B2" s="9"/>
      <c r="C2" s="46" t="s">
        <v>34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6772</v>
      </c>
      <c r="B7" s="18">
        <v>21.7</v>
      </c>
      <c r="C7" s="14">
        <f>A7*B7</f>
        <v>146952.4</v>
      </c>
      <c r="D7" s="2"/>
      <c r="E7" s="13">
        <v>105</v>
      </c>
      <c r="F7" s="18">
        <v>21.7</v>
      </c>
      <c r="G7" s="15">
        <f>E7*F7</f>
        <v>2278.5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91</v>
      </c>
      <c r="B12" s="18">
        <v>21.7</v>
      </c>
      <c r="C12" s="15">
        <f>A12*B12</f>
        <v>1974.7</v>
      </c>
      <c r="D12" s="5"/>
      <c r="E12" s="13">
        <v>96</v>
      </c>
      <c r="F12" s="18">
        <v>21.7</v>
      </c>
      <c r="G12" s="15">
        <f>E12*F12</f>
        <v>2083.2</v>
      </c>
      <c r="H12" s="5"/>
    </row>
    <row r="14" spans="1:4" ht="17.2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101</v>
      </c>
      <c r="B17" s="18">
        <v>21.7</v>
      </c>
      <c r="C17" s="15">
        <f>A17*B17</f>
        <v>2191.7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30" zoomScaleNormal="130" zoomScalePageLayoutView="0" workbookViewId="0" topLeftCell="A6">
      <selection activeCell="C17" sqref="C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37.5" customHeight="1">
      <c r="A2" s="23" t="s">
        <v>13</v>
      </c>
      <c r="B2" s="9"/>
      <c r="C2" s="46" t="s">
        <v>36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13435</v>
      </c>
      <c r="B7" s="2">
        <v>208.85</v>
      </c>
      <c r="C7" s="14">
        <f>A7*B7</f>
        <v>2805899.75</v>
      </c>
      <c r="D7" s="2"/>
      <c r="E7" s="13">
        <v>206</v>
      </c>
      <c r="F7" s="18">
        <v>208.85</v>
      </c>
      <c r="G7" s="15">
        <f>E7*F7</f>
        <v>43023.1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259</v>
      </c>
      <c r="B12" s="18">
        <v>208.85</v>
      </c>
      <c r="C12" s="15">
        <f>A12*B12</f>
        <v>54092.15</v>
      </c>
      <c r="D12" s="5"/>
      <c r="E12" s="13">
        <v>266</v>
      </c>
      <c r="F12" s="18">
        <v>208.85</v>
      </c>
      <c r="G12" s="15">
        <f>E12*F12</f>
        <v>55554.1</v>
      </c>
      <c r="H12" s="5"/>
    </row>
    <row r="14" spans="1:4" ht="17.2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271</v>
      </c>
      <c r="B17" s="18">
        <v>208.85</v>
      </c>
      <c r="C17" s="15">
        <f>A17*B17</f>
        <v>56598.35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32"/>
  <sheetViews>
    <sheetView zoomScale="120" zoomScaleNormal="120" zoomScalePageLayoutView="0" workbookViewId="0" topLeftCell="A1">
      <selection activeCell="J2" sqref="J2"/>
    </sheetView>
  </sheetViews>
  <sheetFormatPr defaultColWidth="9.140625" defaultRowHeight="15"/>
  <sheetData>
    <row r="2" spans="1:7" ht="15.75">
      <c r="A2" s="24"/>
      <c r="B2" s="24"/>
      <c r="C2" s="24"/>
      <c r="D2" s="24"/>
      <c r="E2" s="24"/>
      <c r="F2" s="24"/>
      <c r="G2" s="24"/>
    </row>
    <row r="3" spans="1:7" ht="15.75">
      <c r="A3" s="24"/>
      <c r="B3" s="24"/>
      <c r="C3" s="24"/>
      <c r="D3" s="24"/>
      <c r="E3" s="24"/>
      <c r="F3" s="24"/>
      <c r="G3" s="24"/>
    </row>
    <row r="4" spans="1:7" ht="15.75">
      <c r="A4" s="24"/>
      <c r="B4" s="24"/>
      <c r="C4" s="24"/>
      <c r="D4" s="24"/>
      <c r="E4" s="24"/>
      <c r="F4" s="24"/>
      <c r="G4" s="24"/>
    </row>
    <row r="5" spans="1:7" ht="15.75">
      <c r="A5" s="24"/>
      <c r="B5" s="24"/>
      <c r="C5" s="24"/>
      <c r="D5" s="24"/>
      <c r="E5" s="24"/>
      <c r="F5" s="24"/>
      <c r="G5" s="24"/>
    </row>
    <row r="6" spans="1:7" ht="15.75">
      <c r="A6" s="24"/>
      <c r="B6" s="24"/>
      <c r="C6" s="24"/>
      <c r="D6" s="24"/>
      <c r="E6" s="24"/>
      <c r="F6" s="24"/>
      <c r="G6" s="24"/>
    </row>
    <row r="7" spans="1:7" ht="15.75">
      <c r="A7" s="24"/>
      <c r="B7" s="24"/>
      <c r="C7" s="24"/>
      <c r="D7" s="24"/>
      <c r="E7" s="24"/>
      <c r="F7" s="24"/>
      <c r="G7" s="24"/>
    </row>
    <row r="8" spans="1:7" ht="15.75">
      <c r="A8" s="24"/>
      <c r="B8" s="24"/>
      <c r="C8" s="24"/>
      <c r="D8" s="24"/>
      <c r="E8" s="24"/>
      <c r="F8" s="24"/>
      <c r="G8" s="24"/>
    </row>
    <row r="9" spans="1:7" ht="15.75">
      <c r="A9" s="24"/>
      <c r="B9" s="24"/>
      <c r="C9" s="24"/>
      <c r="D9" s="24"/>
      <c r="E9" s="24"/>
      <c r="F9" s="24"/>
      <c r="G9" s="24"/>
    </row>
    <row r="10" spans="1:7" ht="15.75">
      <c r="A10" s="24"/>
      <c r="B10" s="24"/>
      <c r="C10" s="24"/>
      <c r="D10" s="24"/>
      <c r="E10" s="24"/>
      <c r="F10" s="24"/>
      <c r="G10" s="24"/>
    </row>
    <row r="11" spans="1:7" ht="15.75">
      <c r="A11" s="24"/>
      <c r="B11" s="24"/>
      <c r="C11" s="24"/>
      <c r="D11" s="24"/>
      <c r="E11" s="24"/>
      <c r="F11" s="24"/>
      <c r="G11" s="24"/>
    </row>
    <row r="12" spans="1:7" ht="15.75">
      <c r="A12" s="24"/>
      <c r="B12" s="24"/>
      <c r="C12" s="24"/>
      <c r="D12" s="24"/>
      <c r="E12" s="24"/>
      <c r="F12" s="24"/>
      <c r="G12" s="24"/>
    </row>
    <row r="13" spans="1:7" ht="15.75">
      <c r="A13" s="24"/>
      <c r="B13" s="24"/>
      <c r="C13" s="24"/>
      <c r="D13" s="24"/>
      <c r="E13" s="24"/>
      <c r="F13" s="24"/>
      <c r="G13" s="24"/>
    </row>
    <row r="14" spans="1:7" ht="15.75">
      <c r="A14" s="24"/>
      <c r="B14" s="24"/>
      <c r="C14" s="24"/>
      <c r="D14" s="24"/>
      <c r="E14" s="24"/>
      <c r="F14" s="24"/>
      <c r="G14" s="24"/>
    </row>
    <row r="15" spans="1:7" ht="15.75">
      <c r="A15" s="24"/>
      <c r="B15" s="24"/>
      <c r="C15" s="24"/>
      <c r="D15" s="24"/>
      <c r="E15" s="24"/>
      <c r="F15" s="24"/>
      <c r="G15" s="24"/>
    </row>
    <row r="16" spans="1:7" ht="15.75">
      <c r="A16" s="24"/>
      <c r="B16" s="24"/>
      <c r="C16" s="24"/>
      <c r="D16" s="24"/>
      <c r="E16" s="24"/>
      <c r="F16" s="24"/>
      <c r="G16" s="24"/>
    </row>
    <row r="17" spans="1:7" ht="15.75">
      <c r="A17" s="24"/>
      <c r="B17" s="24"/>
      <c r="C17" s="24"/>
      <c r="D17" s="24"/>
      <c r="E17" s="24"/>
      <c r="F17" s="24"/>
      <c r="G17" s="24"/>
    </row>
    <row r="18" spans="1:7" ht="15.75">
      <c r="A18" s="24"/>
      <c r="B18" s="24"/>
      <c r="C18" s="24"/>
      <c r="D18" s="24"/>
      <c r="E18" s="24"/>
      <c r="F18" s="24"/>
      <c r="G18" s="24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4"/>
      <c r="B20" s="24"/>
      <c r="C20" s="24"/>
      <c r="D20" s="24"/>
      <c r="E20" s="24"/>
      <c r="F20" s="24"/>
      <c r="G20" s="24"/>
    </row>
    <row r="21" spans="1:7" ht="15.75">
      <c r="A21" s="24"/>
      <c r="B21" s="24"/>
      <c r="C21" s="24"/>
      <c r="D21" s="24"/>
      <c r="E21" s="24"/>
      <c r="F21" s="24"/>
      <c r="G21" s="24"/>
    </row>
    <row r="22" spans="1:7" ht="15.75">
      <c r="A22" s="24"/>
      <c r="B22" s="24"/>
      <c r="C22" s="24"/>
      <c r="D22" s="24"/>
      <c r="E22" s="24"/>
      <c r="F22" s="24"/>
      <c r="G22" s="24"/>
    </row>
    <row r="23" spans="1:7" ht="15.75">
      <c r="A23" s="24"/>
      <c r="B23" s="24"/>
      <c r="C23" s="24"/>
      <c r="D23" s="24"/>
      <c r="E23" s="24"/>
      <c r="F23" s="24"/>
      <c r="G23" s="24"/>
    </row>
    <row r="24" spans="1:7" ht="15.75">
      <c r="A24" s="24"/>
      <c r="B24" s="24"/>
      <c r="C24" s="24"/>
      <c r="D24" s="24"/>
      <c r="E24" s="24"/>
      <c r="F24" s="24"/>
      <c r="G24" s="24"/>
    </row>
    <row r="25" spans="1:7" ht="15.75">
      <c r="A25" s="24"/>
      <c r="B25" s="24"/>
      <c r="C25" s="24"/>
      <c r="D25" s="24"/>
      <c r="E25" s="24"/>
      <c r="F25" s="24"/>
      <c r="G25" s="24"/>
    </row>
    <row r="26" spans="1:7" ht="15.75">
      <c r="A26" s="24"/>
      <c r="B26" s="24"/>
      <c r="C26" s="24"/>
      <c r="D26" s="24"/>
      <c r="E26" s="24"/>
      <c r="F26" s="24"/>
      <c r="G26" s="24"/>
    </row>
    <row r="27" spans="1:7" ht="15.75">
      <c r="A27" s="24"/>
      <c r="B27" s="24"/>
      <c r="C27" s="24"/>
      <c r="D27" s="24"/>
      <c r="E27" s="24"/>
      <c r="F27" s="24"/>
      <c r="G27" s="24"/>
    </row>
    <row r="28" spans="1:7" ht="15.75">
      <c r="A28" s="24"/>
      <c r="B28" s="24"/>
      <c r="C28" s="24"/>
      <c r="D28" s="24"/>
      <c r="E28" s="24"/>
      <c r="F28" s="24"/>
      <c r="G28" s="24"/>
    </row>
    <row r="29" spans="1:7" ht="15.75">
      <c r="A29" s="24"/>
      <c r="B29" s="24"/>
      <c r="C29" s="24"/>
      <c r="D29" s="24"/>
      <c r="E29" s="24"/>
      <c r="F29" s="24"/>
      <c r="G29" s="24"/>
    </row>
    <row r="30" spans="1:7" ht="15.75">
      <c r="A30" s="24"/>
      <c r="B30" s="24"/>
      <c r="C30" s="24"/>
      <c r="D30" s="24"/>
      <c r="E30" s="24"/>
      <c r="F30" s="24"/>
      <c r="G30" s="24"/>
    </row>
    <row r="31" spans="1:7" ht="15.75">
      <c r="A31" s="24"/>
      <c r="B31" s="24"/>
      <c r="C31" s="24"/>
      <c r="D31" s="24"/>
      <c r="E31" s="24"/>
      <c r="F31" s="24"/>
      <c r="G31" s="24"/>
    </row>
    <row r="32" spans="1:7" ht="15.75">
      <c r="A32" s="24"/>
      <c r="B32" s="24"/>
      <c r="C32" s="24"/>
      <c r="D32" s="24"/>
      <c r="E32" s="24"/>
      <c r="F32" s="24"/>
      <c r="G3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140" zoomScaleNormal="115" zoomScaleSheetLayoutView="140" zoomScalePageLayoutView="0" workbookViewId="0" topLeftCell="A1">
      <selection activeCell="B17" sqref="B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42" customHeight="1">
      <c r="A2" s="23" t="s">
        <v>13</v>
      </c>
      <c r="B2" s="9"/>
      <c r="C2" s="46" t="s">
        <v>23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11169</v>
      </c>
      <c r="B7" s="2">
        <v>21.7</v>
      </c>
      <c r="C7" s="14">
        <f>A7*B7</f>
        <v>242367.3</v>
      </c>
      <c r="D7" s="2"/>
      <c r="E7" s="13">
        <v>3357</v>
      </c>
      <c r="F7" s="2">
        <v>21.7</v>
      </c>
      <c r="G7" s="15">
        <f>E7*F7</f>
        <v>72846.9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5926</v>
      </c>
      <c r="B12" s="2">
        <v>21.7</v>
      </c>
      <c r="C12" s="15">
        <f>A12*B12</f>
        <v>128594.2</v>
      </c>
      <c r="D12" s="5"/>
      <c r="E12" s="13">
        <v>5848</v>
      </c>
      <c r="F12" s="2">
        <v>21.7</v>
      </c>
      <c r="G12" s="15">
        <f>E12*F12</f>
        <v>126901.59999999999</v>
      </c>
      <c r="H12" s="5"/>
    </row>
    <row r="14" spans="1:4" ht="21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5971</v>
      </c>
      <c r="B17" s="2">
        <v>21.7</v>
      </c>
      <c r="C17" s="15">
        <f>A17*B17</f>
        <v>129570.7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" right="0.7" top="0.75" bottom="0.49" header="0.3" footer="0.3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="150" zoomScaleNormal="150" zoomScalePageLayoutView="0" workbookViewId="0" topLeftCell="A1">
      <selection activeCell="C17" sqref="C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42" customHeight="1">
      <c r="A2" s="23" t="s">
        <v>13</v>
      </c>
      <c r="B2" s="9"/>
      <c r="C2" s="46" t="s">
        <v>24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184211</v>
      </c>
      <c r="B7" s="2">
        <v>162.84</v>
      </c>
      <c r="C7" s="14">
        <f>A7*B7</f>
        <v>29996919.240000002</v>
      </c>
      <c r="D7" s="2"/>
      <c r="E7" s="13">
        <v>178686</v>
      </c>
      <c r="F7" s="2">
        <v>162.84</v>
      </c>
      <c r="G7" s="15">
        <f>E7*F7</f>
        <v>29097228.240000002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261826</v>
      </c>
      <c r="B12" s="2">
        <v>162.84</v>
      </c>
      <c r="C12" s="15">
        <f>A12*B12</f>
        <v>42635745.84</v>
      </c>
      <c r="D12" s="5"/>
      <c r="E12" s="13">
        <v>264643</v>
      </c>
      <c r="F12" s="2">
        <v>162.84</v>
      </c>
      <c r="G12" s="15">
        <f>E12*F12</f>
        <v>43094466.12</v>
      </c>
      <c r="H12" s="5"/>
    </row>
    <row r="13" ht="9.75" customHeight="1"/>
    <row r="14" spans="1:4" ht="1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265665</v>
      </c>
      <c r="B17" s="2">
        <v>162.84</v>
      </c>
      <c r="C17" s="15">
        <f>A17*B17</f>
        <v>43260888.6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9:D9"/>
    <mergeCell ref="E9:H9"/>
    <mergeCell ref="A14:D14"/>
    <mergeCell ref="A1:H1"/>
    <mergeCell ref="C2:H2"/>
    <mergeCell ref="A4:D4"/>
    <mergeCell ref="E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30" zoomScaleNormal="130" zoomScalePageLayoutView="0" workbookViewId="0" topLeftCell="A1">
      <selection activeCell="B17" sqref="B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42" customHeight="1">
      <c r="A2" s="23" t="s">
        <v>13</v>
      </c>
      <c r="B2" s="9"/>
      <c r="C2" s="46" t="s">
        <v>25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141714</v>
      </c>
      <c r="B7" s="18">
        <v>50</v>
      </c>
      <c r="C7" s="14">
        <f>A7*B7</f>
        <v>7085700</v>
      </c>
      <c r="D7" s="2"/>
      <c r="E7" s="13">
        <v>137841</v>
      </c>
      <c r="F7" s="18">
        <v>50</v>
      </c>
      <c r="G7" s="15">
        <f>E7*F7</f>
        <v>6892050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244497</v>
      </c>
      <c r="B12" s="18">
        <v>50</v>
      </c>
      <c r="C12" s="15">
        <f>A12*B12</f>
        <v>12224850</v>
      </c>
      <c r="D12" s="5"/>
      <c r="E12" s="13">
        <v>248823</v>
      </c>
      <c r="F12" s="18">
        <v>50</v>
      </c>
      <c r="G12" s="15">
        <f>E12*F12</f>
        <v>12441150</v>
      </c>
      <c r="H12" s="5"/>
    </row>
    <row r="14" spans="1:4" ht="16.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252440</v>
      </c>
      <c r="B17" s="18">
        <v>50</v>
      </c>
      <c r="C17" s="15">
        <f>A17*B17</f>
        <v>12622000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30" zoomScaleNormal="130" zoomScalePageLayoutView="0" workbookViewId="0" topLeftCell="A1">
      <selection activeCell="C17" sqref="C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42" customHeight="1">
      <c r="A2" s="23" t="s">
        <v>13</v>
      </c>
      <c r="B2" s="9"/>
      <c r="C2" s="46" t="s">
        <v>26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25802</v>
      </c>
      <c r="B7" s="2">
        <v>21.7</v>
      </c>
      <c r="C7" s="14">
        <f>A7*B7</f>
        <v>559903.4</v>
      </c>
      <c r="D7" s="2"/>
      <c r="E7" s="13">
        <v>6591</v>
      </c>
      <c r="F7" s="18">
        <v>21.7</v>
      </c>
      <c r="G7" s="15">
        <f>E7*F7</f>
        <v>143024.69999999998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3707</v>
      </c>
      <c r="B12" s="18">
        <v>21.7</v>
      </c>
      <c r="C12" s="15">
        <f>A12*B12</f>
        <v>80441.9</v>
      </c>
      <c r="D12" s="5"/>
      <c r="E12" s="13">
        <v>3737</v>
      </c>
      <c r="F12" s="18">
        <v>21.7</v>
      </c>
      <c r="G12" s="15">
        <f>E12*F12</f>
        <v>81092.9</v>
      </c>
      <c r="H12" s="5"/>
    </row>
    <row r="14" spans="1:4" ht="1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3747</v>
      </c>
      <c r="B17" s="18">
        <v>21.7</v>
      </c>
      <c r="C17" s="15">
        <f>A17*B17</f>
        <v>81309.9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30" zoomScaleNormal="130" zoomScalePageLayoutView="0" workbookViewId="0" topLeftCell="A7">
      <selection activeCell="B17" sqref="B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42" customHeight="1">
      <c r="A2" s="23" t="s">
        <v>13</v>
      </c>
      <c r="B2" s="9"/>
      <c r="C2" s="46" t="s">
        <v>27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94467</v>
      </c>
      <c r="B7" s="2">
        <v>208.85</v>
      </c>
      <c r="C7" s="14">
        <f>A7*B7</f>
        <v>19729432.95</v>
      </c>
      <c r="D7" s="2"/>
      <c r="E7" s="13">
        <v>152038</v>
      </c>
      <c r="F7" s="18">
        <v>208.85</v>
      </c>
      <c r="G7" s="15">
        <f>E7*F7</f>
        <v>31753136.3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238105</v>
      </c>
      <c r="B12" s="18">
        <v>208.85</v>
      </c>
      <c r="C12" s="15">
        <f>A12*B12</f>
        <v>49728229.25</v>
      </c>
      <c r="D12" s="5"/>
      <c r="E12" s="13">
        <v>231389</v>
      </c>
      <c r="F12" s="18">
        <v>208.85</v>
      </c>
      <c r="G12" s="15">
        <f>E12*F12</f>
        <v>48325592.65</v>
      </c>
      <c r="H12" s="5"/>
    </row>
    <row r="14" spans="1:4" ht="17.2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238213</v>
      </c>
      <c r="B17" s="18">
        <v>208.85</v>
      </c>
      <c r="C17" s="15">
        <f>A17*B17</f>
        <v>49750785.05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30" zoomScaleNormal="130" zoomScalePageLayoutView="0" workbookViewId="0" topLeftCell="A4">
      <selection activeCell="C17" sqref="C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42" customHeight="1">
      <c r="A2" s="23" t="s">
        <v>13</v>
      </c>
      <c r="B2" s="9"/>
      <c r="C2" s="46" t="s">
        <v>28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365268</v>
      </c>
      <c r="B7" s="2">
        <v>171.6</v>
      </c>
      <c r="C7" s="14">
        <f>A7*B7</f>
        <v>62679988.8</v>
      </c>
      <c r="D7" s="2"/>
      <c r="E7" s="13">
        <v>362199</v>
      </c>
      <c r="F7" s="18">
        <v>171.6</v>
      </c>
      <c r="G7" s="15">
        <f>E7*F7</f>
        <v>62153348.4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757929</v>
      </c>
      <c r="B12" s="18">
        <v>171.6</v>
      </c>
      <c r="C12" s="15">
        <f>A12*B12</f>
        <v>130060616.39999999</v>
      </c>
      <c r="D12" s="5"/>
      <c r="E12" s="13">
        <v>766632</v>
      </c>
      <c r="F12" s="18">
        <v>171.6</v>
      </c>
      <c r="G12" s="15">
        <f>E12*F12</f>
        <v>131554051.2</v>
      </c>
      <c r="H12" s="5"/>
    </row>
    <row r="14" spans="1:4" ht="18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771129</v>
      </c>
      <c r="B17" s="18">
        <v>171.6</v>
      </c>
      <c r="C17" s="15">
        <f>A17*B17</f>
        <v>132325736.39999999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40" zoomScaleNormal="140" zoomScalePageLayoutView="0" workbookViewId="0" topLeftCell="A6">
      <selection activeCell="B17" sqref="B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42" customHeight="1">
      <c r="A2" s="23" t="s">
        <v>13</v>
      </c>
      <c r="B2" s="9"/>
      <c r="C2" s="46" t="s">
        <v>29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360</v>
      </c>
      <c r="B7" s="18">
        <v>21.7</v>
      </c>
      <c r="C7" s="14">
        <f>A7*B7</f>
        <v>7812</v>
      </c>
      <c r="D7" s="2"/>
      <c r="E7" s="13">
        <v>360</v>
      </c>
      <c r="F7" s="18">
        <v>21.7</v>
      </c>
      <c r="G7" s="15">
        <f>E7*F7</f>
        <v>7812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120</v>
      </c>
      <c r="B12" s="18">
        <v>21.7</v>
      </c>
      <c r="C12" s="15">
        <f>A12*B12</f>
        <v>2604</v>
      </c>
      <c r="D12" s="5"/>
      <c r="E12" s="13">
        <v>120</v>
      </c>
      <c r="F12" s="18">
        <v>21.7</v>
      </c>
      <c r="G12" s="15">
        <f>E12*F12</f>
        <v>2604</v>
      </c>
      <c r="H12" s="5"/>
    </row>
    <row r="14" spans="1:4" ht="16.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120</v>
      </c>
      <c r="B17" s="18">
        <v>21.7</v>
      </c>
      <c r="C17" s="15">
        <f>A17*B17</f>
        <v>2604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130" zoomScaleNormal="130" zoomScalePageLayoutView="0" workbookViewId="0" topLeftCell="A7">
      <selection activeCell="B17" sqref="B17"/>
    </sheetView>
  </sheetViews>
  <sheetFormatPr defaultColWidth="9.140625" defaultRowHeight="15"/>
  <cols>
    <col min="1" max="1" width="17.57421875" style="1" customWidth="1"/>
    <col min="2" max="2" width="18.57421875" style="1" customWidth="1"/>
    <col min="3" max="5" width="17.57421875" style="1" customWidth="1"/>
    <col min="6" max="6" width="19.00390625" style="1" customWidth="1"/>
    <col min="7" max="8" width="17.57421875" style="1" customWidth="1"/>
    <col min="9" max="10" width="9.140625" style="1" customWidth="1"/>
    <col min="11" max="11" width="9.8515625" style="1" customWidth="1"/>
    <col min="12" max="16384" width="9.140625" style="1" customWidth="1"/>
  </cols>
  <sheetData>
    <row r="1" spans="1:11" ht="20.25" customHeight="1">
      <c r="A1" s="45" t="s">
        <v>20</v>
      </c>
      <c r="B1" s="45"/>
      <c r="C1" s="45"/>
      <c r="D1" s="45"/>
      <c r="E1" s="45"/>
      <c r="F1" s="45"/>
      <c r="G1" s="45"/>
      <c r="H1" s="45"/>
      <c r="I1" s="6"/>
      <c r="J1" s="6"/>
      <c r="K1" s="6"/>
    </row>
    <row r="2" spans="1:12" ht="42" customHeight="1">
      <c r="A2" s="23" t="s">
        <v>13</v>
      </c>
      <c r="B2" s="9"/>
      <c r="C2" s="46" t="s">
        <v>30</v>
      </c>
      <c r="D2" s="46"/>
      <c r="E2" s="46"/>
      <c r="F2" s="46"/>
      <c r="G2" s="46"/>
      <c r="H2" s="46"/>
      <c r="I2" s="9"/>
      <c r="J2" s="9"/>
      <c r="K2" s="9"/>
      <c r="L2" s="9"/>
    </row>
    <row r="3" spans="1:1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8" ht="18.75" customHeight="1">
      <c r="A4" s="47" t="s">
        <v>17</v>
      </c>
      <c r="B4" s="47"/>
      <c r="C4" s="47"/>
      <c r="D4" s="47"/>
      <c r="E4" s="44" t="s">
        <v>18</v>
      </c>
      <c r="F4" s="44"/>
      <c r="G4" s="44"/>
      <c r="H4" s="44"/>
    </row>
    <row r="5" spans="1:8" ht="106.5" customHeight="1">
      <c r="A5" s="10" t="s">
        <v>1</v>
      </c>
      <c r="B5" s="10" t="s">
        <v>3</v>
      </c>
      <c r="C5" s="10" t="s">
        <v>4</v>
      </c>
      <c r="D5" s="10" t="s">
        <v>5</v>
      </c>
      <c r="E5" s="10" t="s">
        <v>2</v>
      </c>
      <c r="F5" s="10" t="s">
        <v>3</v>
      </c>
      <c r="G5" s="10" t="s">
        <v>6</v>
      </c>
      <c r="H5" s="10" t="s">
        <v>14</v>
      </c>
    </row>
    <row r="6" spans="1:8" ht="16.5" customHeight="1">
      <c r="A6" s="2">
        <v>1</v>
      </c>
      <c r="B6" s="2">
        <v>2</v>
      </c>
      <c r="C6" s="2" t="s">
        <v>15</v>
      </c>
      <c r="D6" s="2">
        <v>4</v>
      </c>
      <c r="E6" s="2">
        <v>5</v>
      </c>
      <c r="F6" s="2">
        <v>6</v>
      </c>
      <c r="G6" s="5" t="s">
        <v>7</v>
      </c>
      <c r="H6" s="5">
        <v>8</v>
      </c>
    </row>
    <row r="7" spans="1:8" ht="16.5" customHeight="1">
      <c r="A7" s="13">
        <v>360</v>
      </c>
      <c r="B7" s="2">
        <v>657.42</v>
      </c>
      <c r="C7" s="14">
        <f>A7*B7</f>
        <v>236671.19999999998</v>
      </c>
      <c r="D7" s="2"/>
      <c r="E7" s="13">
        <v>360</v>
      </c>
      <c r="F7" s="18">
        <v>657.42</v>
      </c>
      <c r="G7" s="15">
        <f>E7*F7</f>
        <v>236671.19999999998</v>
      </c>
      <c r="H7" s="5"/>
    </row>
    <row r="9" spans="1:8" ht="20.25" customHeight="1">
      <c r="A9" s="44" t="s">
        <v>19</v>
      </c>
      <c r="B9" s="44"/>
      <c r="C9" s="44"/>
      <c r="D9" s="44"/>
      <c r="E9" s="44" t="s">
        <v>22</v>
      </c>
      <c r="F9" s="44"/>
      <c r="G9" s="44"/>
      <c r="H9" s="44"/>
    </row>
    <row r="10" spans="1:8" ht="91.5" customHeight="1">
      <c r="A10" s="10" t="s">
        <v>2</v>
      </c>
      <c r="B10" s="10" t="s">
        <v>3</v>
      </c>
      <c r="C10" s="10" t="s">
        <v>6</v>
      </c>
      <c r="D10" s="10" t="s">
        <v>14</v>
      </c>
      <c r="E10" s="10" t="s">
        <v>2</v>
      </c>
      <c r="F10" s="10" t="s">
        <v>3</v>
      </c>
      <c r="G10" s="10" t="s">
        <v>6</v>
      </c>
      <c r="H10" s="10" t="s">
        <v>14</v>
      </c>
    </row>
    <row r="11" spans="1:8" ht="16.5" customHeight="1">
      <c r="A11" s="2">
        <v>9</v>
      </c>
      <c r="B11" s="2">
        <v>10</v>
      </c>
      <c r="C11" s="5" t="s">
        <v>8</v>
      </c>
      <c r="D11" s="5">
        <v>12</v>
      </c>
      <c r="E11" s="2">
        <v>13</v>
      </c>
      <c r="F11" s="2">
        <v>14</v>
      </c>
      <c r="G11" s="5" t="s">
        <v>9</v>
      </c>
      <c r="H11" s="5">
        <v>16</v>
      </c>
    </row>
    <row r="12" spans="1:8" ht="16.5" customHeight="1">
      <c r="A12" s="13">
        <v>120</v>
      </c>
      <c r="B12" s="18">
        <v>657.42</v>
      </c>
      <c r="C12" s="15">
        <f>A12*B12</f>
        <v>78890.4</v>
      </c>
      <c r="D12" s="5"/>
      <c r="E12" s="13">
        <v>120</v>
      </c>
      <c r="F12" s="18">
        <v>657.42</v>
      </c>
      <c r="G12" s="15">
        <f>E12*F12</f>
        <v>78890.4</v>
      </c>
      <c r="H12" s="5"/>
    </row>
    <row r="14" spans="1:4" ht="15" customHeight="1">
      <c r="A14" s="44" t="s">
        <v>45</v>
      </c>
      <c r="B14" s="44"/>
      <c r="C14" s="44"/>
      <c r="D14" s="44"/>
    </row>
    <row r="15" spans="1:4" ht="102">
      <c r="A15" s="10" t="s">
        <v>2</v>
      </c>
      <c r="B15" s="10" t="s">
        <v>3</v>
      </c>
      <c r="C15" s="10" t="s">
        <v>6</v>
      </c>
      <c r="D15" s="10" t="s">
        <v>14</v>
      </c>
    </row>
    <row r="16" spans="1:4" ht="17.25" customHeight="1">
      <c r="A16" s="2">
        <v>17</v>
      </c>
      <c r="B16" s="2">
        <v>18</v>
      </c>
      <c r="C16" s="5" t="s">
        <v>10</v>
      </c>
      <c r="D16" s="5">
        <v>20</v>
      </c>
    </row>
    <row r="17" spans="1:4" ht="16.5" customHeight="1">
      <c r="A17" s="13">
        <v>120</v>
      </c>
      <c r="B17" s="18">
        <v>657.42</v>
      </c>
      <c r="C17" s="15">
        <f>A17*B17</f>
        <v>78890.4</v>
      </c>
      <c r="D17" s="5"/>
    </row>
    <row r="18" spans="1:4" ht="16.5" customHeight="1">
      <c r="A18" s="11"/>
      <c r="B18" s="11"/>
      <c r="C18" s="12"/>
      <c r="D18" s="12"/>
    </row>
  </sheetData>
  <sheetProtection/>
  <mergeCells count="7">
    <mergeCell ref="A14:D14"/>
    <mergeCell ref="A1:H1"/>
    <mergeCell ref="C2:H2"/>
    <mergeCell ref="A4:D4"/>
    <mergeCell ref="E4:H4"/>
    <mergeCell ref="A9:D9"/>
    <mergeCell ref="E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katy</cp:lastModifiedBy>
  <cp:lastPrinted>2017-07-17T14:22:54Z</cp:lastPrinted>
  <dcterms:created xsi:type="dcterms:W3CDTF">2015-02-16T07:26:30Z</dcterms:created>
  <dcterms:modified xsi:type="dcterms:W3CDTF">2017-07-18T06:45:42Z</dcterms:modified>
  <cp:category/>
  <cp:version/>
  <cp:contentType/>
  <cp:contentStatus/>
</cp:coreProperties>
</file>